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1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" i="3" l="1"/>
  <c r="E35" i="3"/>
  <c r="E33" i="3"/>
  <c r="E32" i="3"/>
  <c r="E31" i="3"/>
  <c r="E28" i="3"/>
  <c r="E27" i="3"/>
  <c r="E26" i="3"/>
  <c r="E12" i="3" l="1"/>
  <c r="E7" i="3"/>
  <c r="E9" i="3"/>
  <c r="E4" i="3"/>
  <c r="E11" i="3" l="1"/>
  <c r="E10" i="3"/>
  <c r="E8" i="3"/>
  <c r="E6" i="3" l="1"/>
  <c r="E13" i="3" l="1"/>
  <c r="E5" i="3"/>
  <c r="E14" i="3" l="1"/>
  <c r="C15" i="3" s="1"/>
  <c r="E15" i="3" s="1"/>
  <c r="E16" i="3" l="1"/>
  <c r="E17" i="3" s="1"/>
  <c r="E18" i="3" l="1"/>
  <c r="E19" i="3" l="1"/>
</calcChain>
</file>

<file path=xl/sharedStrings.xml><?xml version="1.0" encoding="utf-8"?>
<sst xmlns="http://schemas.openxmlformats.org/spreadsheetml/2006/main" count="44" uniqueCount="43">
  <si>
    <t>№ п/п</t>
  </si>
  <si>
    <t>Наименование расценки</t>
  </si>
  <si>
    <t>Стоимость по тарифу</t>
  </si>
  <si>
    <t>Количество</t>
  </si>
  <si>
    <t>Сумма, руб.</t>
  </si>
  <si>
    <t>ВСЕГО</t>
  </si>
  <si>
    <t>НДС 20%</t>
  </si>
  <si>
    <t xml:space="preserve"> </t>
  </si>
  <si>
    <t>Стоимость мероприятий ИТОГО</t>
  </si>
  <si>
    <t xml:space="preserve">Стадартизированная тарифная ставка   С1 </t>
  </si>
  <si>
    <t>Заместитель генерального директора                                               Зайцев О.М.</t>
  </si>
  <si>
    <t xml:space="preserve">Заместитель генерального директора                                               А.А. Сукочев </t>
  </si>
  <si>
    <r>
      <t>Стадартизированная тарифная ставка   С</t>
    </r>
    <r>
      <rPr>
        <sz val="8"/>
        <color theme="1"/>
        <rFont val="Times New Roman"/>
        <family val="1"/>
        <charset val="204"/>
      </rPr>
      <t>1.2.3.1.4.3.1</t>
    </r>
    <r>
      <rPr>
        <sz val="12"/>
        <color theme="1"/>
        <rFont val="Times New Roman"/>
        <family val="1"/>
        <charset val="204"/>
      </rPr>
      <t>, ВЛ-10 кВ на железноб. опорах изилир. алюминивым проводом сеч. от 100 до 200 мм², одноцепные</t>
    </r>
  </si>
  <si>
    <r>
      <t>Стадартизированная тарифная ставка   С</t>
    </r>
    <r>
      <rPr>
        <sz val="8"/>
        <color theme="1"/>
        <rFont val="Times New Roman"/>
        <family val="1"/>
        <charset val="204"/>
      </rPr>
      <t>6.2.1.3.3</t>
    </r>
    <r>
      <rPr>
        <sz val="12"/>
        <color theme="1"/>
        <rFont val="Times New Roman"/>
        <family val="1"/>
        <charset val="204"/>
      </rPr>
      <t>, КЛ-10 кВ методом ГНБ многож. С резиновой или пластм изол. сеч. от 100 до 200 мм², вкл. С тремя трубами в скажине</t>
    </r>
  </si>
  <si>
    <r>
      <t>Стадартизированная тарифная ставка   С</t>
    </r>
    <r>
      <rPr>
        <sz val="8"/>
        <color theme="1"/>
        <rFont val="Times New Roman"/>
        <family val="1"/>
        <charset val="204"/>
      </rPr>
      <t>1.4.5.4.1</t>
    </r>
    <r>
      <rPr>
        <sz val="12"/>
        <color theme="1"/>
        <rFont val="Times New Roman"/>
        <family val="1"/>
        <charset val="204"/>
      </rPr>
      <t>, КРН-10 кВ номинальным током от 500 до 1000 А, вкл. С кол-вом ячеек до 5 вкл.</t>
    </r>
  </si>
  <si>
    <r>
      <t>Стандартизированная тарифная ставка   С</t>
    </r>
    <r>
      <rPr>
        <sz val="8"/>
        <color theme="1"/>
        <rFont val="Times New Roman"/>
        <family val="1"/>
        <charset val="204"/>
      </rPr>
      <t>1.5.2.4.3</t>
    </r>
    <r>
      <rPr>
        <sz val="12"/>
        <color theme="1"/>
        <rFont val="Times New Roman"/>
        <family val="1"/>
        <charset val="204"/>
      </rPr>
      <t>. двухтрансформ. ТП от 250 до 400 кВА вкл., блочного типа</t>
    </r>
  </si>
  <si>
    <t>Индекс. 50% стоимости мероприятий, этого года утв-ния платы.(п.4 пр.7)</t>
  </si>
  <si>
    <t>Индексация за последующий год (104,2%=1,042*50% от стоимости мероприятий)</t>
  </si>
  <si>
    <t>ИТОГО</t>
  </si>
  <si>
    <r>
      <t>Стадартизированная тарифная ставка   С</t>
    </r>
    <r>
      <rPr>
        <sz val="8"/>
        <color theme="1"/>
        <rFont val="Times New Roman"/>
        <family val="1"/>
        <charset val="204"/>
      </rPr>
      <t>3.1.2.1.3.1</t>
    </r>
    <r>
      <rPr>
        <sz val="12"/>
        <color theme="1"/>
        <rFont val="Times New Roman"/>
        <family val="1"/>
        <charset val="204"/>
      </rPr>
      <t>, КЛ-10 кВ многож. С резиновой или пластм изол. сеч. от 100 до 200 мм², вкл. с одним кабелями в траншее</t>
    </r>
  </si>
  <si>
    <r>
      <t>Стадартизированная тарифная ставка   С</t>
    </r>
    <r>
      <rPr>
        <sz val="8"/>
        <color theme="1"/>
        <rFont val="Times New Roman"/>
        <family val="1"/>
        <charset val="204"/>
      </rPr>
      <t>3.1.2.1.4.2</t>
    </r>
    <r>
      <rPr>
        <sz val="12"/>
        <color theme="1"/>
        <rFont val="Times New Roman"/>
        <family val="1"/>
        <charset val="204"/>
      </rPr>
      <t>, КЛ-0,4 кВ многож. С резиновой или пластм изол. сеч. от 200 до 250 мм², вкл. с двумя кабелями в траншее</t>
    </r>
  </si>
  <si>
    <r>
      <t>Стадартизированная тарифная ставка   С</t>
    </r>
    <r>
      <rPr>
        <sz val="8"/>
        <color theme="1"/>
        <rFont val="Times New Roman"/>
        <family val="1"/>
        <charset val="204"/>
      </rPr>
      <t>3.1.2.1.3.1</t>
    </r>
    <r>
      <rPr>
        <sz val="12"/>
        <color theme="1"/>
        <rFont val="Times New Roman"/>
        <family val="1"/>
        <charset val="204"/>
      </rPr>
      <t>, КЛ-10 кВ многож. С резиновой или пластм изол. сеч. от 100 до 200 мм², вкл. с одним кабелем в траншее</t>
    </r>
  </si>
  <si>
    <r>
      <t>Стандартизированная тарифная ставка   С</t>
    </r>
    <r>
      <rPr>
        <sz val="8"/>
        <color theme="1"/>
        <rFont val="Times New Roman"/>
        <family val="1"/>
        <charset val="204"/>
      </rPr>
      <t>1.8.2.2</t>
    </r>
    <r>
      <rPr>
        <sz val="12"/>
        <color theme="1"/>
        <rFont val="Times New Roman"/>
        <family val="1"/>
        <charset val="204"/>
      </rPr>
      <t>. ср-ва ком.учета эл.энергии трехфазн. полукосвен.включения</t>
    </r>
  </si>
  <si>
    <r>
      <t>Расчет стоимости « Технологического присоединения»  г. Москва, пос. Десеновское, д. Яковлево.                                                                                                                                                                                                       Р = 350  кВт (2 кат.).                                                                                                                                                             Срок выполнения мероприятий по ТП составляет 14 мес.                                                                                                            Ф-17, Ф-24 с ПС-377                                                                                                                            4 КЛ - -0,4 кВ, L-85 м, сеч.4*240 мм</t>
    </r>
    <r>
      <rPr>
        <b/>
        <sz val="12"/>
        <color theme="1"/>
        <rFont val="Calibri"/>
        <family val="2"/>
        <charset val="204"/>
      </rPr>
      <t>²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2 КЛ-10 кВ, L-1300 м, сеч.3*150 мм²;                                                                                                                               2 ВЛ-10 кВ, L-40 м, сеч.3*120 мм²;                                                                                                                     КРН-10 кВ - 2 шт.;                                                                                                                                   БКТП 2*400 кВА;                                                                                                                        ГНБ- с 3-мя трубами в траншее L-200 м, КЛ-10 кВ, сеч.3*150 мм²;                                           ср-ва ком.учета эл.энергии трехфазн. полукосвен.включения - 2шт.
</t>
    </r>
  </si>
  <si>
    <t xml:space="preserve">В соответствии с  Приказом ДЭП и развития г. Москвы от 21.12.2021 года № 453-ТР.  Размер платы за технологическое присоединение по II категории составляет                                                               35 549 640,23 руб, в том числе НДС (20%) – 5 924 940,04 руб.
Указанная сумма за осуществление технологического присоединения образуется из следующих составляющих: </t>
  </si>
  <si>
    <t>Стандартставка С1</t>
  </si>
  <si>
    <t>2ВЛ-10кВ</t>
  </si>
  <si>
    <t>2КРН-10кВ</t>
  </si>
  <si>
    <t>2КЛ-10кВ</t>
  </si>
  <si>
    <t>(4981629,44+4981629,44+9251014,39)/2*</t>
  </si>
  <si>
    <t>(36534,71/2+36534,71/2*1,042)*1,2=</t>
  </si>
  <si>
    <t>(271862,84/2+271862,84/2*1,042)*1,2=</t>
  </si>
  <si>
    <t>(3049683,06/2+3049683,06/2*1,042)*1,2=</t>
  </si>
  <si>
    <t>{(4981629,44+4981629,44+9251014,39)/2+</t>
  </si>
  <si>
    <t>1,042}*1,2=</t>
  </si>
  <si>
    <t>ТП</t>
  </si>
  <si>
    <t>(5636711,5/2+5636711,5/2*1,042)*1,2=</t>
  </si>
  <si>
    <t>Учетные средства</t>
  </si>
  <si>
    <t>(76140,66/2+76140,66/2*1,042)*1,2=</t>
  </si>
  <si>
    <t>2КЛ-0,4кВ</t>
  </si>
  <si>
    <t>(365085,61+365085,61)/2*1,042}*1,2=</t>
  </si>
  <si>
    <t>{(365085,61+365085,61)/2+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</si>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</sst>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₽&quot;"/>
    <numFmt numFmtId="165" formatCode="#,##0.00\ _₽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2" fillId="0" borderId="0" xfId="0" applyFont="1"/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2" fontId="0" fillId="0" borderId="0" xfId="0" applyNumberForma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6" zoomScaleNormal="100" workbookViewId="0">
      <selection activeCell="B37" sqref="B37"/>
    </sheetView>
  </sheetViews>
  <sheetFormatPr defaultRowHeight="15" x14ac:dyDescent="0.25"/>
  <cols>
    <col min="1" max="1" width="5.28515625" customWidth="1"/>
    <col min="2" max="2" width="22" customWidth="1"/>
    <col min="3" max="3" width="18.7109375" customWidth="1"/>
    <col min="4" max="4" width="17.85546875" customWidth="1"/>
    <col min="5" max="5" width="23.140625" customWidth="1"/>
  </cols>
  <sheetData>
    <row r="1" spans="1:6" ht="204" customHeight="1" x14ac:dyDescent="0.25">
      <c r="A1" s="16" t="s">
        <v>23</v>
      </c>
      <c r="B1" s="17"/>
      <c r="C1" s="17"/>
      <c r="D1" s="17"/>
      <c r="E1" s="17"/>
      <c r="F1" t="s">
        <v>7</v>
      </c>
    </row>
    <row r="2" spans="1:6" ht="99.75" customHeight="1" x14ac:dyDescent="0.25">
      <c r="A2" s="18" t="s">
        <v>24</v>
      </c>
      <c r="B2" s="19"/>
      <c r="C2" s="19"/>
      <c r="D2" s="19"/>
      <c r="E2" s="19"/>
    </row>
    <row r="3" spans="1:6" ht="31.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2"/>
    </row>
    <row r="4" spans="1:6" ht="31.5" x14ac:dyDescent="0.25">
      <c r="A4" s="4">
        <v>1</v>
      </c>
      <c r="B4" s="4" t="s">
        <v>9</v>
      </c>
      <c r="C4" s="3">
        <v>36534.71</v>
      </c>
      <c r="D4" s="4">
        <v>1</v>
      </c>
      <c r="E4" s="9">
        <f>D4*C4</f>
        <v>36534.71</v>
      </c>
    </row>
    <row r="5" spans="1:6" ht="147.75" customHeight="1" x14ac:dyDescent="0.25">
      <c r="A5" s="10">
        <v>2</v>
      </c>
      <c r="B5" s="4" t="s">
        <v>12</v>
      </c>
      <c r="C5" s="3">
        <v>3398285.47</v>
      </c>
      <c r="D5" s="11">
        <v>0.08</v>
      </c>
      <c r="E5" s="9">
        <f t="shared" ref="E5:E13" si="0">C5*D5</f>
        <v>271862.83760000003</v>
      </c>
    </row>
    <row r="6" spans="1:6" ht="147.75" customHeight="1" x14ac:dyDescent="0.25">
      <c r="A6" s="10">
        <v>3</v>
      </c>
      <c r="B6" s="4" t="s">
        <v>21</v>
      </c>
      <c r="C6" s="3">
        <v>4151357.87</v>
      </c>
      <c r="D6" s="11">
        <v>1.2</v>
      </c>
      <c r="E6" s="9">
        <f t="shared" si="0"/>
        <v>4981629.4440000001</v>
      </c>
    </row>
    <row r="7" spans="1:6" ht="147.75" customHeight="1" x14ac:dyDescent="0.25">
      <c r="A7" s="10"/>
      <c r="B7" s="4" t="s">
        <v>19</v>
      </c>
      <c r="C7" s="3">
        <v>4151357.87</v>
      </c>
      <c r="D7" s="11">
        <v>1.2</v>
      </c>
      <c r="E7" s="9">
        <f t="shared" ref="E7" si="1">C7*D7</f>
        <v>4981629.4440000001</v>
      </c>
    </row>
    <row r="8" spans="1:6" ht="147.75" customHeight="1" x14ac:dyDescent="0.25">
      <c r="A8" s="10"/>
      <c r="B8" s="4" t="s">
        <v>20</v>
      </c>
      <c r="C8" s="3">
        <v>4295124.8600000003</v>
      </c>
      <c r="D8" s="11">
        <v>8.5000000000000006E-2</v>
      </c>
      <c r="E8" s="9">
        <f t="shared" si="0"/>
        <v>365085.61310000008</v>
      </c>
    </row>
    <row r="9" spans="1:6" ht="147.75" customHeight="1" x14ac:dyDescent="0.25">
      <c r="A9" s="10"/>
      <c r="B9" s="4" t="s">
        <v>20</v>
      </c>
      <c r="C9" s="3">
        <v>4295124.8600000003</v>
      </c>
      <c r="D9" s="11">
        <v>8.5000000000000006E-2</v>
      </c>
      <c r="E9" s="9">
        <f t="shared" ref="E9" si="2">C9*D9</f>
        <v>365085.61310000008</v>
      </c>
    </row>
    <row r="10" spans="1:6" ht="147.75" customHeight="1" x14ac:dyDescent="0.25">
      <c r="A10" s="10"/>
      <c r="B10" s="4" t="s">
        <v>13</v>
      </c>
      <c r="C10" s="3">
        <v>46255071.93</v>
      </c>
      <c r="D10" s="11">
        <v>0.2</v>
      </c>
      <c r="E10" s="9">
        <f t="shared" si="0"/>
        <v>9251014.3859999999</v>
      </c>
    </row>
    <row r="11" spans="1:6" ht="147.75" customHeight="1" x14ac:dyDescent="0.25">
      <c r="A11" s="10"/>
      <c r="B11" s="4" t="s">
        <v>14</v>
      </c>
      <c r="C11" s="3">
        <v>1524841.53</v>
      </c>
      <c r="D11" s="11">
        <v>2</v>
      </c>
      <c r="E11" s="9">
        <f t="shared" si="0"/>
        <v>3049683.06</v>
      </c>
    </row>
    <row r="12" spans="1:6" ht="147.75" customHeight="1" x14ac:dyDescent="0.25">
      <c r="A12" s="10"/>
      <c r="B12" s="4" t="s">
        <v>15</v>
      </c>
      <c r="C12" s="3">
        <v>16104.89</v>
      </c>
      <c r="D12" s="11">
        <v>350</v>
      </c>
      <c r="E12" s="9">
        <f t="shared" ref="E12" si="3">C12*D12</f>
        <v>5636711.5</v>
      </c>
    </row>
    <row r="13" spans="1:6" ht="138.75" customHeight="1" x14ac:dyDescent="0.25">
      <c r="A13" s="10">
        <v>4</v>
      </c>
      <c r="B13" s="4" t="s">
        <v>22</v>
      </c>
      <c r="C13" s="3">
        <v>38070.33</v>
      </c>
      <c r="D13" s="11">
        <v>2</v>
      </c>
      <c r="E13" s="9">
        <f t="shared" si="0"/>
        <v>76140.66</v>
      </c>
    </row>
    <row r="14" spans="1:6" ht="18" customHeight="1" x14ac:dyDescent="0.25">
      <c r="A14" s="20" t="s">
        <v>8</v>
      </c>
      <c r="B14" s="21"/>
      <c r="C14" s="21"/>
      <c r="D14" s="21"/>
      <c r="E14" s="13">
        <f>SUM(E4:E13)</f>
        <v>29015377.2678</v>
      </c>
    </row>
    <row r="15" spans="1:6" ht="99" customHeight="1" x14ac:dyDescent="0.25">
      <c r="A15" s="10">
        <v>12</v>
      </c>
      <c r="B15" s="14" t="s">
        <v>16</v>
      </c>
      <c r="C15" s="3">
        <f>E14</f>
        <v>29015377.2678</v>
      </c>
      <c r="D15" s="3"/>
      <c r="E15" s="7">
        <f>C15/2</f>
        <v>14507688.6339</v>
      </c>
    </row>
    <row r="16" spans="1:6" ht="99" customHeight="1" x14ac:dyDescent="0.25">
      <c r="A16" s="10">
        <v>13</v>
      </c>
      <c r="B16" s="4" t="s">
        <v>17</v>
      </c>
      <c r="C16" s="3"/>
      <c r="D16" s="3"/>
      <c r="E16" s="7">
        <f>ROUND(E15*1.042,2)</f>
        <v>15117011.560000001</v>
      </c>
    </row>
    <row r="17" spans="1:5" ht="21.75" customHeight="1" x14ac:dyDescent="0.25">
      <c r="A17" s="22" t="s">
        <v>18</v>
      </c>
      <c r="B17" s="23"/>
      <c r="C17" s="2"/>
      <c r="D17" s="2"/>
      <c r="E17" s="13">
        <f>E15+E16</f>
        <v>29624700.1939</v>
      </c>
    </row>
    <row r="18" spans="1:5" ht="19.149999999999999" customHeight="1" x14ac:dyDescent="0.25">
      <c r="A18" s="2"/>
      <c r="B18" s="5" t="s">
        <v>6</v>
      </c>
      <c r="C18" s="2"/>
      <c r="D18" s="2"/>
      <c r="E18" s="7">
        <f>E17*20/100</f>
        <v>5924940.0387800001</v>
      </c>
    </row>
    <row r="19" spans="1:5" ht="15.75" x14ac:dyDescent="0.25">
      <c r="A19" s="2"/>
      <c r="B19" s="5" t="s">
        <v>5</v>
      </c>
      <c r="C19" s="2"/>
      <c r="D19" s="2"/>
      <c r="E19" s="8">
        <f>E17+E18</f>
        <v>35549640.23268</v>
      </c>
    </row>
    <row r="20" spans="1:5" ht="15.75" x14ac:dyDescent="0.25">
      <c r="A20" s="6"/>
      <c r="B20" s="6"/>
      <c r="C20" s="6"/>
      <c r="D20" s="6"/>
      <c r="E20" s="6"/>
    </row>
    <row r="21" spans="1:5" ht="15.75" x14ac:dyDescent="0.25">
      <c r="A21" s="17" t="s">
        <v>10</v>
      </c>
      <c r="B21" s="17"/>
      <c r="C21" s="17"/>
      <c r="D21" s="17"/>
      <c r="E21" s="17"/>
    </row>
    <row r="23" spans="1:5" ht="15.75" x14ac:dyDescent="0.25">
      <c r="A23" s="17" t="s">
        <v>11</v>
      </c>
      <c r="B23" s="17"/>
      <c r="C23" s="17"/>
      <c r="D23" s="17"/>
      <c r="E23" s="17"/>
    </row>
    <row r="26" spans="1:5" x14ac:dyDescent="0.25">
      <c r="B26" t="s">
        <v>25</v>
      </c>
      <c r="C26" t="s">
        <v>30</v>
      </c>
      <c r="E26" s="15">
        <f>(E4/2+E4/2*1.042)*1.2</f>
        <v>44762.326691999995</v>
      </c>
    </row>
    <row r="27" spans="1:5" x14ac:dyDescent="0.25">
      <c r="B27" t="s">
        <v>26</v>
      </c>
      <c r="C27" t="s">
        <v>31</v>
      </c>
      <c r="E27" s="15">
        <f>(E5/2+E5/2*1.042)*1.2</f>
        <v>333086.34862752003</v>
      </c>
    </row>
    <row r="28" spans="1:5" x14ac:dyDescent="0.25">
      <c r="B28" t="s">
        <v>27</v>
      </c>
      <c r="C28" t="s">
        <v>32</v>
      </c>
      <c r="E28" s="15">
        <f>(E11/2+E11/2*1.042)*1.2</f>
        <v>3736471.685112</v>
      </c>
    </row>
    <row r="29" spans="1:5" x14ac:dyDescent="0.25">
      <c r="B29" t="s">
        <v>28</v>
      </c>
      <c r="C29" t="s">
        <v>33</v>
      </c>
      <c r="E29" s="15"/>
    </row>
    <row r="30" spans="1:5" x14ac:dyDescent="0.25">
      <c r="C30" t="s">
        <v>29</v>
      </c>
      <c r="E30" s="15"/>
    </row>
    <row r="31" spans="1:5" x14ac:dyDescent="0.25">
      <c r="C31" t="s">
        <v>34</v>
      </c>
      <c r="E31" s="15">
        <f>((E6+E7+E10)/2+(E6+E7+E10)/2*1.042)*1.2</f>
        <v>23541327.615304802</v>
      </c>
    </row>
    <row r="32" spans="1:5" x14ac:dyDescent="0.25">
      <c r="B32" t="s">
        <v>35</v>
      </c>
      <c r="C32" t="s">
        <v>36</v>
      </c>
      <c r="E32" s="15">
        <f>(E12/2+E12/2*1.042)*1.2</f>
        <v>6906098.929800001</v>
      </c>
    </row>
    <row r="33" spans="2:5" x14ac:dyDescent="0.25">
      <c r="B33" t="s">
        <v>37</v>
      </c>
      <c r="C33" t="s">
        <v>38</v>
      </c>
      <c r="E33" s="15">
        <f>(E13/2+E13/2*1.042)*1.2</f>
        <v>93287.536632000018</v>
      </c>
    </row>
    <row r="34" spans="2:5" x14ac:dyDescent="0.25">
      <c r="B34" t="s">
        <v>39</v>
      </c>
      <c r="C34" t="s">
        <v>41</v>
      </c>
      <c r="E34" s="15"/>
    </row>
    <row r="35" spans="2:5" x14ac:dyDescent="0.25">
      <c r="C35" t="s">
        <v>40</v>
      </c>
      <c r="E35">
        <f>((E8+E9)/2+(E8+E9)/2*1.042)*1.2</f>
        <v>894605.78634024027</v>
      </c>
    </row>
    <row r="36" spans="2:5" x14ac:dyDescent="0.25">
      <c r="B36" t="s">
        <v>42</v>
      </c>
      <c r="E36" s="15">
        <f>SUM(E26:E35)</f>
        <v>35549640.228508562</v>
      </c>
    </row>
  </sheetData>
  <mergeCells count="6">
    <mergeCell ref="A1:E1"/>
    <mergeCell ref="A2:E2"/>
    <mergeCell ref="A21:E21"/>
    <mergeCell ref="A23:E23"/>
    <mergeCell ref="A14:D14"/>
    <mergeCell ref="A17:B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2025-10-02T14:36:44Z</dcterms:modified>
</cp:coreProperties>
</file>